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F3FCA4F9-39C1-4DAB-BC92-6CA73523131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J6" i="1"/>
  <c r="J4" i="1"/>
  <c r="E46" i="1"/>
  <c r="E23" i="1"/>
  <c r="E64" i="1"/>
  <c r="J44" i="1"/>
  <c r="J63" i="1"/>
  <c r="E40" i="1"/>
  <c r="E54" i="1"/>
  <c r="J50" i="1"/>
  <c r="J57" i="1"/>
  <c r="E33" i="1"/>
  <c r="J22" i="1"/>
  <c r="J8" i="1" l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<sst xmlns="http://schemas.openxmlformats.org/spreadsheetml/2006/main" count="159" uniqueCount="97">
  <si>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</si>
  <si>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</si>
  <si>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</si>
  <si>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</si>
  <si>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</si>
  <si>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</si>
  <si>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</si>
  <si>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</si>
  <si>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</si>
  <si>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</si>
  <si>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</si>
  <si>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</si>
  <si>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</si>
  <si>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</si>
  <si>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</si>
  <si>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</si>
  <si>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</si>
  <si>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</si>
  <si>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</si>
  <si>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</si>
  <si>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</si>
  <si>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</si>
  <si>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</si>
  <si>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</si>
  <si>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</si>
  <si>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</si>
  <si>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</si>
  <si>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</si>
  <si>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</si>
  <si>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</si>
  <si>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</si>
  <si>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</si>
  <si>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</si>
  <si>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</si>
  <si>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</si>
  <si>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</si>
  <si>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</si>
  <si>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</si>
  <si>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</si>
  <si>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</si>
  <si>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</si>
  <si>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</si>
  <si>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</si>
  <si>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</si>
  <si>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</si>
  <si>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</si>
  <si>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</si>
  <si>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</si>
  <si>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</si>
  <si>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</si>
  <si>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</si>
  <si>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</si>
  <si>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</si>
  <si>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</si>
  <si>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</si>
  <si>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</si>
  <si>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</si>
  <si>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</si>
  <si>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</si>
  <si>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</si>
  <si>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</si>
  <si>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</si>
  <si>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</si>
  <si>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</si>
  <si>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</si>
  <si>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</si>
  <si>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</si>
  <si>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</si>
  <si>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</si>
  <si>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</si>
  <si>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</si>
  <si>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</si>
  <si>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PROJECTED BALANCE 
(Projected income minus expenses)</t>
  </si>
  <si>
    <t>ACTUAL BALANCE 
(Actual income minus expenses)</t>
  </si>
  <si>
    <t>DIFFERENCE 
(Actual minus projected)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</si>
  <si>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</si>
  <si>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</si>
  <si>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</si>
  <si>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</si>
  <si>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</si>
  <si>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</si>
  <si>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</si>
  <si>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</si>
  <si>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</si>
  <si>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</si>
  <si>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</si>
  <si>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</si>
  <si>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</si>
  <si>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</si>
  <si>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</si>
  <si>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</si>
  <si>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</si>
  <si>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Use this personal monthly budget worksheet to track your projected and actual monthly income and projected and actual cost.</t>
  </si>
  <si>
    <t>Projected balance, actual balance, and difference are auto-calculated.</t>
  </si>
  <si>
    <t>Night out</t>
  </si>
  <si>
    <t>Music platforms</t>
  </si>
  <si>
    <t>PERSÖNLICHES MONATSBUDGET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</si>
</sst>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_ [$€-2]\ * #,##0.00_ ;_ [$€-2]\ * \-#,##0.00_ ;_ [$€-2]\ * &quot;-&quot;??_ ;_ @_ "/>
  </numFmts>
  <fonts count="1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sz val="20"/>
      <color theme="3" tint="0.24994659260841701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5" fillId="0" borderId="0" xfId="0" applyNumberFormat="1" applyFont="1"/>
    <xf numFmtId="166" fontId="1" fillId="0" borderId="0" xfId="0" applyNumberFormat="1" applyFont="1"/>
    <xf numFmtId="166" fontId="4" fillId="0" borderId="7" xfId="1" applyNumberFormat="1"/>
    <xf numFmtId="166" fontId="9" fillId="0" borderId="0" xfId="0" applyNumberFormat="1" applyFont="1"/>
    <xf numFmtId="166" fontId="2" fillId="0" borderId="2" xfId="2" applyNumberFormat="1" applyBorder="1" applyAlignment="1">
      <alignment vertical="center" wrapText="1"/>
    </xf>
    <xf numFmtId="166" fontId="2" fillId="0" borderId="5" xfId="2" applyNumberFormat="1" applyBorder="1" applyAlignment="1">
      <alignment vertical="center"/>
    </xf>
    <xf numFmtId="166" fontId="2" fillId="0" borderId="6" xfId="2" applyNumberFormat="1" applyBorder="1" applyAlignment="1">
      <alignment vertical="center"/>
    </xf>
    <xf numFmtId="166" fontId="2" fillId="0" borderId="2" xfId="0" applyNumberFormat="1" applyFont="1" applyBorder="1"/>
    <xf numFmtId="166" fontId="0" fillId="0" borderId="0" xfId="0" applyNumberFormat="1"/>
    <xf numFmtId="166" fontId="2" fillId="0" borderId="1" xfId="2" applyNumberFormat="1" applyBorder="1" applyAlignment="1">
      <alignment horizontal="left" vertical="center" wrapText="1"/>
    </xf>
    <xf numFmtId="166" fontId="2" fillId="0" borderId="1" xfId="2" applyNumberFormat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/>
    </xf>
    <xf numFmtId="166" fontId="2" fillId="0" borderId="3" xfId="2" applyNumberFormat="1" applyBorder="1" applyAlignment="1">
      <alignment vertical="center" wrapText="1"/>
    </xf>
    <xf numFmtId="166" fontId="2" fillId="0" borderId="3" xfId="0" applyNumberFormat="1" applyFont="1" applyBorder="1"/>
    <xf numFmtId="166" fontId="2" fillId="0" borderId="4" xfId="2" applyNumberFormat="1" applyBorder="1" applyAlignment="1">
      <alignment vertical="center" wrapText="1"/>
    </xf>
    <xf numFmtId="166" fontId="3" fillId="2" borderId="4" xfId="0" applyNumberFormat="1" applyFont="1" applyFill="1" applyBorder="1"/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3" fillId="0" borderId="1" xfId="3" applyNumberFormat="1" applyBorder="1" applyAlignment="1">
      <alignment horizontal="left" vertical="center"/>
    </xf>
    <xf numFmtId="166" fontId="4" fillId="0" borderId="7" xfId="1" applyNumberFormat="1" applyAlignment="1">
      <alignment horizontal="center"/>
    </xf>
    <xf numFmtId="166" fontId="10" fillId="0" borderId="7" xfId="1" applyNumberFormat="1" applyFont="1" applyAlignment="1">
      <alignment horizontal="center"/>
    </xf>
    <xf numFmtId="166" fontId="2" fillId="0" borderId="2" xfId="2" applyNumberFormat="1" applyBorder="1" applyAlignment="1">
      <alignment horizontal="left" vertical="center" wrapText="1"/>
    </xf>
    <xf numFmtId="166" fontId="2" fillId="0" borderId="3" xfId="2" applyNumberFormat="1" applyBorder="1" applyAlignment="1">
      <alignment horizontal="left" vertical="center" wrapText="1"/>
    </xf>
    <xf numFmtId="166" fontId="2" fillId="0" borderId="4" xfId="2" applyNumberFormat="1" applyBorder="1" applyAlignment="1">
      <alignment horizontal="left" vertical="center" wrapText="1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41"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numFmt numFmtId="166" formatCode="_ [$€-2]\ * #,##0.00_ ;_ [$€-2]\ * \-#,##0.00_ ;_ [$€-2]\ * &quot;-&quot;??_ ;_ @_ 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140"/>
      <tableStyleElement type="headerRow" dxfId="139"/>
      <tableStyleElement type="totalRow" dxfId="138"/>
      <tableStyleElement type="firstColumn" dxfId="137"/>
      <tableStyleElement type="lastColumn" dxfId="136"/>
      <tableStyleElement type="firstRowStripe" dxfId="135"/>
      <tableStyleElement type="firstColumnStripe" dxfId="1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 headerRowDxfId="127" dataDxfId="125" totalsRowDxfId="126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131" totalsRowDxfId="3"/>
    <tableColumn id="2" xr3:uid="{00000000-0010-0000-0000-000002000000}" name="Projected Cost" dataDxfId="130" totalsRowDxfId="2"/>
    <tableColumn id="3" xr3:uid="{00000000-0010-0000-0000-000003000000}" name="Actual Cost" dataDxfId="129" totalsRowDxfId="1"/>
    <tableColumn id="4" xr3:uid="{00000000-0010-0000-0000-000004000000}" name="Difference" totalsRowFunction="sum" dataDxfId="128" totalsRowDxfId="0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DxfId="116" dataDxfId="114" totalsRowDxfId="115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124" totalsRowDxfId="123"/>
    <tableColumn id="2" xr3:uid="{00000000-0010-0000-0100-000002000000}" name="Projected Cost" dataDxfId="122" totalsRowDxfId="121"/>
    <tableColumn id="3" xr3:uid="{00000000-0010-0000-0100-000003000000}" name="Actual Cost" dataDxfId="120" totalsRowDxfId="119"/>
    <tableColumn id="4" xr3:uid="{00000000-0010-0000-0100-000004000000}" name="Difference" totalsRowFunction="sum" dataDxfId="118" totalsRowDxfId="117">
      <calculatedColumnFormula>Entertainment[[#This Row],[Projected Cost]]-Entertainment[[#This Row],[Actual Cost]]</calculatedColumn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 headerRowDxfId="105" dataDxfId="103" totalsRowDxfId="104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13" totalsRowDxfId="112"/>
    <tableColumn id="2" xr3:uid="{00000000-0010-0000-0200-000002000000}" name="Projected Cost" dataDxfId="111" totalsRowDxfId="110"/>
    <tableColumn id="3" xr3:uid="{00000000-0010-0000-0200-000003000000}" name="Actual Cost" dataDxfId="109" totalsRowDxfId="108"/>
    <tableColumn id="4" xr3:uid="{00000000-0010-0000-0200-000004000000}" name="Difference" totalsRowFunction="sum" dataDxfId="107" totalsRowDxfId="106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DxfId="94" dataDxfId="92" totalsRowDxfId="93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102" totalsRowDxfId="101"/>
    <tableColumn id="2" xr3:uid="{00000000-0010-0000-0300-000002000000}" name="Projected Cost" dataDxfId="100" totalsRowDxfId="99"/>
    <tableColumn id="3" xr3:uid="{00000000-0010-0000-0300-000003000000}" name="Actual Cost" dataDxfId="98" totalsRowDxfId="97"/>
    <tableColumn id="4" xr3:uid="{00000000-0010-0000-0300-000004000000}" name="Difference" totalsRowFunction="sum" dataDxfId="96" totalsRowDxfId="95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DxfId="83" dataDxfId="81" totalsRowDxfId="82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91" totalsRowDxfId="90"/>
    <tableColumn id="2" xr3:uid="{00000000-0010-0000-0400-000002000000}" name="Projected Cost" dataDxfId="89" totalsRowDxfId="88"/>
    <tableColumn id="3" xr3:uid="{00000000-0010-0000-0400-000003000000}" name="Actual Cost" dataDxfId="87" totalsRowDxfId="86"/>
    <tableColumn id="4" xr3:uid="{00000000-0010-0000-0400-000004000000}" name="Difference" totalsRowFunction="sum" dataDxfId="85" totalsRowDxfId="84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DxfId="72" dataDxfId="70" totalsRowDxfId="7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80" totalsRowDxfId="79"/>
    <tableColumn id="2" xr3:uid="{00000000-0010-0000-0500-000002000000}" name="Projected Cost" dataDxfId="78" totalsRowDxfId="77"/>
    <tableColumn id="3" xr3:uid="{00000000-0010-0000-0500-000003000000}" name="Actual Cost" dataDxfId="76" totalsRowDxfId="75"/>
    <tableColumn id="4" xr3:uid="{00000000-0010-0000-0500-000004000000}" name="Difference" totalsRowFunction="sum" dataDxfId="74" totalsRowDxfId="73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DxfId="61" dataDxfId="59" totalsRowDxfId="60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69" totalsRowDxfId="68"/>
    <tableColumn id="2" xr3:uid="{00000000-0010-0000-0600-000002000000}" name="Projected Cost" dataDxfId="67" totalsRowDxfId="66"/>
    <tableColumn id="3" xr3:uid="{00000000-0010-0000-0600-000003000000}" name="Actual Cost" dataDxfId="65" totalsRowDxfId="64"/>
    <tableColumn id="4" xr3:uid="{00000000-0010-0000-0600-000004000000}" name="Difference" totalsRowFunction="sum" dataDxfId="63" totalsRowDxfId="62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DxfId="50" dataDxfId="48" totalsRowDxfId="49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58" totalsRowDxfId="57"/>
    <tableColumn id="2" xr3:uid="{00000000-0010-0000-0700-000002000000}" name="Projected Cost" dataDxfId="56" totalsRowDxfId="55"/>
    <tableColumn id="3" xr3:uid="{00000000-0010-0000-0700-000003000000}" name="Actual Cost" dataDxfId="54" totalsRowDxfId="53"/>
    <tableColumn id="4" xr3:uid="{00000000-0010-0000-0700-000004000000}" name="Difference" totalsRowFunction="sum" dataDxfId="52" totalsRowDxfId="51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DxfId="39" dataDxfId="37" totalsRowDxfId="38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47" totalsRowDxfId="46"/>
    <tableColumn id="2" xr3:uid="{00000000-0010-0000-0800-000002000000}" name="Projected Cost" dataDxfId="45" totalsRowDxfId="44"/>
    <tableColumn id="3" xr3:uid="{00000000-0010-0000-0800-000003000000}" name="Actual Cost" dataDxfId="43" totalsRowDxfId="42"/>
    <tableColumn id="4" xr3:uid="{00000000-0010-0000-0800-000004000000}" name="Difference" totalsRowFunction="sum" dataDxfId="41" totalsRowDxfId="40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 headerRowDxfId="28" dataDxfId="26" totalsRowDxfId="27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36" totalsRowDxfId="35"/>
    <tableColumn id="2" xr3:uid="{00000000-0010-0000-0900-000002000000}" name="Projected Cost" dataDxfId="34" totalsRowDxfId="33"/>
    <tableColumn id="3" xr3:uid="{00000000-0010-0000-0900-000003000000}" name="Actual Cost" dataDxfId="32" totalsRowDxfId="31"/>
    <tableColumn id="4" xr3:uid="{00000000-0010-0000-0900-000004000000}" name="Difference" totalsRowFunction="sum" dataDxfId="30" totalsRowDxfId="29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DxfId="17" dataDxfId="15" totalsRowDxfId="16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5" totalsRowDxfId="24"/>
    <tableColumn id="2" xr3:uid="{00000000-0010-0000-0A00-000002000000}" name="Projected Cost" dataDxfId="23" totalsRowDxfId="22"/>
    <tableColumn id="3" xr3:uid="{00000000-0010-0000-0A00-000003000000}" name="Actual Cost" dataDxfId="21" totalsRowDxfId="20"/>
    <tableColumn id="4" xr3:uid="{00000000-0010-0000-0A00-000004000000}" name="Difference" totalsRowFunction="sum" dataDxfId="19" totalsRowDxfId="18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 headerRowDxfId="6" dataDxfId="4" totalsRowDxfId="5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14" totalsRowDxfId="13"/>
    <tableColumn id="2" xr3:uid="{00000000-0010-0000-0B00-000002000000}" name="Projected Cost" dataDxfId="12" totalsRowDxfId="11"/>
    <tableColumn id="3" xr3:uid="{00000000-0010-0000-0B00-000003000000}" name="Actual Cost" dataDxfId="10" totalsRowDxfId="9"/>
    <tableColumn id="4" xr3:uid="{00000000-0010-0000-0B00-000004000000}" name="Difference" totalsRowFunction="sum" dataDxfId="8" totalsRowDxfId="7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.8" x14ac:dyDescent="0.3"/>
  <cols>
    <col min="1" max="1" width="2.6640625" customWidth="1"/>
    <col min="2" max="2" width="80.6640625" customWidth="1"/>
    <col min="3" max="3" width="2.6640625" customWidth="1"/>
  </cols>
  <sheetData>
    <row r="1" spans="2:2" s="4" customFormat="1" ht="30" customHeight="1" x14ac:dyDescent="0.3">
      <c r="B1" s="3" t="s">
        <v>79</v>
      </c>
    </row>
    <row r="2" spans="2:2" ht="30" customHeight="1" x14ac:dyDescent="0.3">
      <c r="B2" s="1" t="s">
        <v>92</v>
      </c>
    </row>
    <row r="3" spans="2:2" ht="30" customHeight="1" x14ac:dyDescent="0.3">
      <c r="B3" s="1" t="s">
        <v>75</v>
      </c>
    </row>
    <row r="4" spans="2:2" ht="30" customHeight="1" x14ac:dyDescent="0.3">
      <c r="B4" s="1" t="s">
        <v>93</v>
      </c>
    </row>
    <row r="5" spans="2:2" ht="30" customHeight="1" x14ac:dyDescent="0.3">
      <c r="B5" s="2" t="s">
        <v>76</v>
      </c>
    </row>
    <row r="6" spans="2:2" ht="45.75" customHeight="1" x14ac:dyDescent="0.3">
      <c r="B6" s="1" t="s">
        <v>77</v>
      </c>
    </row>
    <row r="7" spans="2:2" ht="36.75" customHeight="1" x14ac:dyDescent="0.3">
      <c r="B7" s="1" t="s">
        <v>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abSelected="1" workbookViewId="0">
      <selection activeCell="R6" sqref="R6"/>
    </sheetView>
  </sheetViews>
  <sheetFormatPr defaultRowHeight="13.8" x14ac:dyDescent="0.3"/>
  <cols>
    <col min="1" max="1" width="2.6640625" style="8" customWidth="1"/>
    <col min="2" max="2" width="19.5546875" style="13" customWidth="1"/>
    <col min="3" max="3" width="16" style="13" customWidth="1"/>
    <col min="4" max="4" width="13" style="13" customWidth="1"/>
    <col min="5" max="5" width="12.5546875" style="13" customWidth="1"/>
    <col min="6" max="6" width="2.6640625" style="13" customWidth="1"/>
    <col min="7" max="7" width="27.109375" style="13" customWidth="1"/>
    <col min="8" max="8" width="16" style="13" customWidth="1"/>
    <col min="9" max="9" width="13" style="13" customWidth="1"/>
    <col min="10" max="10" width="12.5546875" style="13" customWidth="1"/>
    <col min="11" max="11" width="2.6640625" style="13" customWidth="1"/>
    <col min="12" max="16384" width="8.88671875" style="13"/>
  </cols>
  <sheetData>
    <row r="1" spans="1:10" s="6" customFormat="1" ht="14.4" x14ac:dyDescent="0.3">
      <c r="A1" s="5" t="s">
        <v>80</v>
      </c>
    </row>
    <row r="2" spans="1:10" s="6" customFormat="1" ht="28.2" thickBot="1" x14ac:dyDescent="0.5">
      <c r="A2" s="5" t="s">
        <v>81</v>
      </c>
      <c r="B2" s="25" t="s">
        <v>96</v>
      </c>
      <c r="C2" s="24"/>
      <c r="D2" s="24"/>
      <c r="E2" s="24"/>
      <c r="F2" s="7"/>
      <c r="G2" s="7"/>
      <c r="H2" s="7"/>
      <c r="I2" s="7"/>
      <c r="J2" s="7"/>
    </row>
    <row r="4" spans="1:10" x14ac:dyDescent="0.3">
      <c r="A4" s="8" t="s">
        <v>82</v>
      </c>
      <c r="B4" s="9" t="s">
        <v>0</v>
      </c>
      <c r="C4" s="10" t="s">
        <v>1</v>
      </c>
      <c r="D4" s="11"/>
      <c r="E4" s="12">
        <v>4300</v>
      </c>
      <c r="G4" s="14" t="s">
        <v>72</v>
      </c>
      <c r="H4" s="15"/>
      <c r="I4" s="15"/>
      <c r="J4" s="16">
        <f>E6-J59</f>
        <v>3405</v>
      </c>
    </row>
    <row r="5" spans="1:10" x14ac:dyDescent="0.3">
      <c r="B5" s="17"/>
      <c r="C5" s="10" t="s">
        <v>2</v>
      </c>
      <c r="D5" s="11"/>
      <c r="E5" s="18">
        <v>300</v>
      </c>
      <c r="G5" s="15"/>
      <c r="H5" s="15"/>
      <c r="I5" s="15"/>
      <c r="J5" s="16"/>
    </row>
    <row r="6" spans="1:10" x14ac:dyDescent="0.3">
      <c r="A6" s="8" t="s">
        <v>83</v>
      </c>
      <c r="B6" s="19"/>
      <c r="C6" s="10" t="s">
        <v>3</v>
      </c>
      <c r="D6" s="11"/>
      <c r="E6" s="20">
        <f>SUM(E4:E5)</f>
        <v>4600</v>
      </c>
      <c r="G6" s="14" t="s">
        <v>73</v>
      </c>
      <c r="H6" s="15"/>
      <c r="I6" s="15"/>
      <c r="J6" s="16">
        <f>E10-J61</f>
        <v>3044</v>
      </c>
    </row>
    <row r="7" spans="1:10" x14ac:dyDescent="0.3">
      <c r="B7" s="21"/>
      <c r="C7" s="21"/>
      <c r="D7" s="21"/>
      <c r="E7" s="21"/>
      <c r="G7" s="15"/>
      <c r="H7" s="15"/>
      <c r="I7" s="15"/>
      <c r="J7" s="16"/>
    </row>
    <row r="8" spans="1:10" x14ac:dyDescent="0.3">
      <c r="A8" s="8" t="s">
        <v>84</v>
      </c>
      <c r="B8" s="26" t="s">
        <v>4</v>
      </c>
      <c r="C8" s="10" t="s">
        <v>1</v>
      </c>
      <c r="D8" s="11"/>
      <c r="E8" s="12">
        <v>4000</v>
      </c>
      <c r="G8" s="14" t="s">
        <v>74</v>
      </c>
      <c r="H8" s="15"/>
      <c r="I8" s="15"/>
      <c r="J8" s="16">
        <f>J6-J4</f>
        <v>-361</v>
      </c>
    </row>
    <row r="9" spans="1:10" x14ac:dyDescent="0.3">
      <c r="B9" s="27"/>
      <c r="C9" s="10" t="s">
        <v>2</v>
      </c>
      <c r="D9" s="11"/>
      <c r="E9" s="18">
        <v>300</v>
      </c>
      <c r="G9" s="15"/>
      <c r="H9" s="15"/>
      <c r="I9" s="15"/>
      <c r="J9" s="16"/>
    </row>
    <row r="10" spans="1:10" x14ac:dyDescent="0.3">
      <c r="B10" s="28"/>
      <c r="C10" s="10" t="s">
        <v>3</v>
      </c>
      <c r="D10" s="11"/>
      <c r="E10" s="20">
        <f>SUM(E8:E9)</f>
        <v>4300</v>
      </c>
    </row>
    <row r="12" spans="1:10" x14ac:dyDescent="0.3">
      <c r="A12" s="8" t="s">
        <v>85</v>
      </c>
      <c r="B12" s="13" t="s">
        <v>5</v>
      </c>
      <c r="C12" s="13" t="s">
        <v>6</v>
      </c>
      <c r="D12" s="13" t="s">
        <v>7</v>
      </c>
      <c r="E12" s="13" t="s">
        <v>8</v>
      </c>
      <c r="G12" s="13" t="s">
        <v>9</v>
      </c>
      <c r="H12" s="13" t="s">
        <v>6</v>
      </c>
      <c r="I12" s="13" t="s">
        <v>7</v>
      </c>
      <c r="J12" s="13" t="s">
        <v>8</v>
      </c>
    </row>
    <row r="13" spans="1:10" x14ac:dyDescent="0.3">
      <c r="B13" s="13" t="s">
        <v>10</v>
      </c>
      <c r="C13" s="13">
        <v>1000</v>
      </c>
      <c r="D13" s="13">
        <v>1000</v>
      </c>
      <c r="E13" s="13">
        <f>Housing[[#This Row],[Projected Cost]]-Housing[[#This Row],[Actual Cost]]</f>
        <v>0</v>
      </c>
      <c r="G13" s="13" t="s">
        <v>94</v>
      </c>
      <c r="J13" s="13">
        <f>Entertainment[[#This Row],[Projected Cost]]-Entertainment[[#This Row],[Actual Cost]]</f>
        <v>0</v>
      </c>
    </row>
    <row r="14" spans="1:10" x14ac:dyDescent="0.3">
      <c r="B14" s="13" t="s">
        <v>11</v>
      </c>
      <c r="C14" s="13">
        <v>54</v>
      </c>
      <c r="D14" s="13">
        <v>120</v>
      </c>
      <c r="E14" s="13">
        <f>Housing[[#This Row],[Projected Cost]]-Housing[[#This Row],[Actual Cost]]</f>
        <v>-66</v>
      </c>
      <c r="G14" s="13" t="s">
        <v>95</v>
      </c>
      <c r="J14" s="13">
        <f>Entertainment[[#This Row],[Projected Cost]]-Entertainment[[#This Row],[Actual Cost]]</f>
        <v>0</v>
      </c>
    </row>
    <row r="15" spans="1:10" x14ac:dyDescent="0.3">
      <c r="B15" s="13" t="s">
        <v>12</v>
      </c>
      <c r="C15" s="13">
        <v>44</v>
      </c>
      <c r="D15" s="13">
        <v>56</v>
      </c>
      <c r="E15" s="13">
        <f>Housing[[#This Row],[Projected Cost]]-Housing[[#This Row],[Actual Cost]]</f>
        <v>-12</v>
      </c>
      <c r="G15" s="13" t="s">
        <v>13</v>
      </c>
      <c r="J15" s="13">
        <f>Entertainment[[#This Row],[Projected Cost]]-Entertainment[[#This Row],[Actual Cost]]</f>
        <v>0</v>
      </c>
    </row>
    <row r="16" spans="1:10" x14ac:dyDescent="0.3">
      <c r="B16" s="13" t="s">
        <v>14</v>
      </c>
      <c r="C16" s="13">
        <v>22</v>
      </c>
      <c r="D16" s="13">
        <v>28</v>
      </c>
      <c r="E16" s="13">
        <f>Housing[[#This Row],[Projected Cost]]-Housing[[#This Row],[Actual Cost]]</f>
        <v>-6</v>
      </c>
      <c r="G16" s="13" t="s">
        <v>15</v>
      </c>
      <c r="J16" s="13">
        <f>Entertainment[[#This Row],[Projected Cost]]-Entertainment[[#This Row],[Actual Cost]]</f>
        <v>0</v>
      </c>
    </row>
    <row r="17" spans="1:10" x14ac:dyDescent="0.3">
      <c r="B17" s="13" t="s">
        <v>16</v>
      </c>
      <c r="C17" s="13">
        <v>8</v>
      </c>
      <c r="D17" s="13">
        <v>8</v>
      </c>
      <c r="E17" s="13">
        <f>Housing[[#This Row],[Projected Cost]]-Housing[[#This Row],[Actual Cost]]</f>
        <v>0</v>
      </c>
      <c r="G17" s="13" t="s">
        <v>17</v>
      </c>
      <c r="J17" s="13">
        <f>Entertainment[[#This Row],[Projected Cost]]-Entertainment[[#This Row],[Actual Cost]]</f>
        <v>0</v>
      </c>
    </row>
    <row r="18" spans="1:10" x14ac:dyDescent="0.3">
      <c r="B18" s="13" t="s">
        <v>18</v>
      </c>
      <c r="C18" s="13">
        <v>34</v>
      </c>
      <c r="D18" s="13">
        <v>34</v>
      </c>
      <c r="E18" s="13">
        <f>Housing[[#This Row],[Projected Cost]]-Housing[[#This Row],[Actual Cost]]</f>
        <v>0</v>
      </c>
      <c r="G18" s="13" t="s">
        <v>19</v>
      </c>
      <c r="J18" s="13">
        <f>Entertainment[[#This Row],[Projected Cost]]-Entertainment[[#This Row],[Actual Cost]]</f>
        <v>0</v>
      </c>
    </row>
    <row r="19" spans="1:10" x14ac:dyDescent="0.3">
      <c r="B19" s="13" t="s">
        <v>20</v>
      </c>
      <c r="C19" s="13">
        <v>10</v>
      </c>
      <c r="D19" s="13">
        <v>10</v>
      </c>
      <c r="E19" s="13">
        <f>Housing[[#This Row],[Projected Cost]]-Housing[[#This Row],[Actual Cost]]</f>
        <v>0</v>
      </c>
      <c r="G19" s="13" t="s">
        <v>21</v>
      </c>
      <c r="J19" s="13">
        <f>Entertainment[[#This Row],[Projected Cost]]-Entertainment[[#This Row],[Actual Cost]]</f>
        <v>0</v>
      </c>
    </row>
    <row r="20" spans="1:10" x14ac:dyDescent="0.3">
      <c r="B20" s="13" t="s">
        <v>22</v>
      </c>
      <c r="C20" s="13">
        <v>23</v>
      </c>
      <c r="D20" s="13">
        <v>0</v>
      </c>
      <c r="E20" s="13">
        <f>Housing[[#This Row],[Projected Cost]]-Housing[[#This Row],[Actual Cost]]</f>
        <v>23</v>
      </c>
      <c r="G20" s="13" t="s">
        <v>21</v>
      </c>
      <c r="J20" s="13">
        <f>Entertainment[[#This Row],[Projected Cost]]-Entertainment[[#This Row],[Actual Cost]]</f>
        <v>0</v>
      </c>
    </row>
    <row r="21" spans="1:10" x14ac:dyDescent="0.3">
      <c r="B21" s="13" t="s">
        <v>23</v>
      </c>
      <c r="C21" s="13">
        <v>0</v>
      </c>
      <c r="D21" s="13">
        <v>0</v>
      </c>
      <c r="E21" s="13">
        <f>Housing[[#This Row],[Projected Cost]]-Housing[[#This Row],[Actual Cost]]</f>
        <v>0</v>
      </c>
      <c r="G21" s="13" t="s">
        <v>21</v>
      </c>
      <c r="J21" s="13">
        <f>Entertainment[[#This Row],[Projected Cost]]-Entertainment[[#This Row],[Actual Cost]]</f>
        <v>0</v>
      </c>
    </row>
    <row r="22" spans="1:10" x14ac:dyDescent="0.3">
      <c r="B22" s="13" t="s">
        <v>21</v>
      </c>
      <c r="C22" s="13">
        <v>0</v>
      </c>
      <c r="D22" s="13">
        <v>0</v>
      </c>
      <c r="E22" s="13">
        <f>Housing[[#This Row],[Projected Cost]]-Housing[[#This Row],[Actual Cost]]</f>
        <v>0</v>
      </c>
      <c r="G22" s="13" t="s">
        <v>71</v>
      </c>
      <c r="J22" s="13">
        <f>SUBTOTAL(109,Entertainment[Difference])</f>
        <v>0</v>
      </c>
    </row>
    <row r="23" spans="1:10" x14ac:dyDescent="0.3">
      <c r="B23" s="13" t="s">
        <v>71</v>
      </c>
      <c r="E23" s="13">
        <f>SUBTOTAL(109,Housing[Difference])</f>
        <v>-61</v>
      </c>
      <c r="G23" s="22"/>
      <c r="H23" s="22"/>
      <c r="I23" s="22"/>
      <c r="J23" s="22"/>
    </row>
    <row r="24" spans="1:10" x14ac:dyDescent="0.3">
      <c r="B24" s="22"/>
      <c r="C24" s="22"/>
      <c r="D24" s="22"/>
      <c r="E24" s="22"/>
      <c r="G24" s="13" t="s">
        <v>24</v>
      </c>
      <c r="H24" s="13" t="s">
        <v>6</v>
      </c>
      <c r="I24" s="13" t="s">
        <v>7</v>
      </c>
      <c r="J24" s="13" t="s">
        <v>8</v>
      </c>
    </row>
    <row r="25" spans="1:10" x14ac:dyDescent="0.3">
      <c r="A25" s="8" t="s">
        <v>86</v>
      </c>
      <c r="B25" s="13" t="s">
        <v>25</v>
      </c>
      <c r="C25" s="13" t="s">
        <v>6</v>
      </c>
      <c r="D25" s="13" t="s">
        <v>7</v>
      </c>
      <c r="E25" s="13" t="s">
        <v>8</v>
      </c>
      <c r="G25" s="13" t="s">
        <v>26</v>
      </c>
      <c r="J25" s="13">
        <f>Loans[[#This Row],[Projected Cost]]-Loans[[#This Row],[Actual Cost]]</f>
        <v>0</v>
      </c>
    </row>
    <row r="26" spans="1:10" x14ac:dyDescent="0.3">
      <c r="B26" s="13" t="s">
        <v>27</v>
      </c>
      <c r="E26" s="13">
        <f>Transportation[[#This Row],[Projected Cost]]-Transportation[[#This Row],[Actual Cost]]</f>
        <v>0</v>
      </c>
      <c r="G26" s="13" t="s">
        <v>28</v>
      </c>
      <c r="J26" s="13">
        <f>Loans[[#This Row],[Projected Cost]]-Loans[[#This Row],[Actual Cost]]</f>
        <v>0</v>
      </c>
    </row>
    <row r="27" spans="1:10" x14ac:dyDescent="0.3">
      <c r="B27" s="13" t="s">
        <v>29</v>
      </c>
      <c r="E27" s="13">
        <f>Transportation[[#This Row],[Projected Cost]]-Transportation[[#This Row],[Actual Cost]]</f>
        <v>0</v>
      </c>
      <c r="G27" s="13" t="s">
        <v>30</v>
      </c>
      <c r="J27" s="13">
        <f>Loans[[#This Row],[Projected Cost]]-Loans[[#This Row],[Actual Cost]]</f>
        <v>0</v>
      </c>
    </row>
    <row r="28" spans="1:10" x14ac:dyDescent="0.3">
      <c r="B28" s="13" t="s">
        <v>31</v>
      </c>
      <c r="E28" s="13">
        <f>Transportation[[#This Row],[Projected Cost]]-Transportation[[#This Row],[Actual Cost]]</f>
        <v>0</v>
      </c>
      <c r="G28" s="13" t="s">
        <v>30</v>
      </c>
      <c r="J28" s="13">
        <f>Loans[[#This Row],[Projected Cost]]-Loans[[#This Row],[Actual Cost]]</f>
        <v>0</v>
      </c>
    </row>
    <row r="29" spans="1:10" x14ac:dyDescent="0.3">
      <c r="B29" s="13" t="s">
        <v>32</v>
      </c>
      <c r="E29" s="13">
        <f>Transportation[[#This Row],[Projected Cost]]-Transportation[[#This Row],[Actual Cost]]</f>
        <v>0</v>
      </c>
      <c r="G29" s="13" t="s">
        <v>30</v>
      </c>
      <c r="J29" s="13">
        <f>Loans[[#This Row],[Projected Cost]]-Loans[[#This Row],[Actual Cost]]</f>
        <v>0</v>
      </c>
    </row>
    <row r="30" spans="1:10" x14ac:dyDescent="0.3">
      <c r="B30" s="13" t="s">
        <v>33</v>
      </c>
      <c r="E30" s="13">
        <f>Transportation[[#This Row],[Projected Cost]]-Transportation[[#This Row],[Actual Cost]]</f>
        <v>0</v>
      </c>
      <c r="G30" s="13" t="s">
        <v>21</v>
      </c>
      <c r="J30" s="13">
        <f>Loans[[#This Row],[Projected Cost]]-Loans[[#This Row],[Actual Cost]]</f>
        <v>0</v>
      </c>
    </row>
    <row r="31" spans="1:10" x14ac:dyDescent="0.3">
      <c r="B31" s="13" t="s">
        <v>34</v>
      </c>
      <c r="E31" s="13">
        <f>Transportation[[#This Row],[Projected Cost]]-Transportation[[#This Row],[Actual Cost]]</f>
        <v>0</v>
      </c>
      <c r="G31" s="13" t="s">
        <v>71</v>
      </c>
      <c r="J31" s="13">
        <f>SUBTOTAL(109,Loans[Difference])</f>
        <v>0</v>
      </c>
    </row>
    <row r="32" spans="1:10" x14ac:dyDescent="0.3">
      <c r="B32" s="13" t="s">
        <v>21</v>
      </c>
      <c r="E32" s="13">
        <f>Transportation[[#This Row],[Projected Cost]]-Transportation[[#This Row],[Actual Cost]]</f>
        <v>0</v>
      </c>
      <c r="G32" s="22"/>
      <c r="H32" s="22"/>
      <c r="I32" s="22"/>
      <c r="J32" s="22"/>
    </row>
    <row r="33" spans="1:10" x14ac:dyDescent="0.3">
      <c r="B33" s="13" t="s">
        <v>71</v>
      </c>
      <c r="E33" s="13">
        <f>SUBTOTAL(109,Transportation[Difference])</f>
        <v>0</v>
      </c>
      <c r="G33" s="13" t="s">
        <v>35</v>
      </c>
      <c r="H33" s="13" t="s">
        <v>6</v>
      </c>
      <c r="I33" s="13" t="s">
        <v>7</v>
      </c>
      <c r="J33" s="13" t="s">
        <v>8</v>
      </c>
    </row>
    <row r="34" spans="1:10" x14ac:dyDescent="0.3">
      <c r="B34" s="22"/>
      <c r="C34" s="22"/>
      <c r="D34" s="22"/>
      <c r="E34" s="22"/>
      <c r="G34" s="13" t="s">
        <v>36</v>
      </c>
      <c r="J34" s="13">
        <f>Taxes[[#This Row],[Projected Cost]]-Taxes[[#This Row],[Actual Cost]]</f>
        <v>0</v>
      </c>
    </row>
    <row r="35" spans="1:10" x14ac:dyDescent="0.3">
      <c r="A35" s="8" t="s">
        <v>87</v>
      </c>
      <c r="B35" s="13" t="s">
        <v>37</v>
      </c>
      <c r="C35" s="13" t="s">
        <v>6</v>
      </c>
      <c r="D35" s="13" t="s">
        <v>7</v>
      </c>
      <c r="E35" s="13" t="s">
        <v>8</v>
      </c>
      <c r="G35" s="13" t="s">
        <v>38</v>
      </c>
      <c r="J35" s="13">
        <f>Taxes[[#This Row],[Projected Cost]]-Taxes[[#This Row],[Actual Cost]]</f>
        <v>0</v>
      </c>
    </row>
    <row r="36" spans="1:10" x14ac:dyDescent="0.3">
      <c r="B36" s="13" t="s">
        <v>39</v>
      </c>
      <c r="E36" s="13">
        <f>Insurance[[#This Row],[Projected Cost]]-Insurance[[#This Row],[Actual Cost]]</f>
        <v>0</v>
      </c>
      <c r="G36" s="13" t="s">
        <v>40</v>
      </c>
      <c r="J36" s="13">
        <f>Taxes[[#This Row],[Projected Cost]]-Taxes[[#This Row],[Actual Cost]]</f>
        <v>0</v>
      </c>
    </row>
    <row r="37" spans="1:10" x14ac:dyDescent="0.3">
      <c r="B37" s="13" t="s">
        <v>41</v>
      </c>
      <c r="E37" s="13">
        <f>Insurance[[#This Row],[Projected Cost]]-Insurance[[#This Row],[Actual Cost]]</f>
        <v>0</v>
      </c>
      <c r="G37" s="13" t="s">
        <v>21</v>
      </c>
      <c r="J37" s="13">
        <f>Taxes[[#This Row],[Projected Cost]]-Taxes[[#This Row],[Actual Cost]]</f>
        <v>0</v>
      </c>
    </row>
    <row r="38" spans="1:10" x14ac:dyDescent="0.3">
      <c r="B38" s="13" t="s">
        <v>42</v>
      </c>
      <c r="E38" s="13">
        <f>Insurance[[#This Row],[Projected Cost]]-Insurance[[#This Row],[Actual Cost]]</f>
        <v>0</v>
      </c>
      <c r="G38" s="13" t="s">
        <v>71</v>
      </c>
      <c r="J38" s="13">
        <f>SUBTOTAL(109,Taxes[Difference])</f>
        <v>0</v>
      </c>
    </row>
    <row r="39" spans="1:10" x14ac:dyDescent="0.3">
      <c r="B39" s="13" t="s">
        <v>21</v>
      </c>
      <c r="E39" s="13">
        <f>Insurance[[#This Row],[Projected Cost]]-Insurance[[#This Row],[Actual Cost]]</f>
        <v>0</v>
      </c>
      <c r="G39" s="22"/>
      <c r="H39" s="22"/>
      <c r="I39" s="22"/>
      <c r="J39" s="22"/>
    </row>
    <row r="40" spans="1:10" x14ac:dyDescent="0.3">
      <c r="B40" s="13" t="s">
        <v>71</v>
      </c>
      <c r="E40" s="13">
        <f>SUBTOTAL(109,Insurance[Difference])</f>
        <v>0</v>
      </c>
      <c r="G40" s="13" t="s">
        <v>43</v>
      </c>
      <c r="H40" s="13" t="s">
        <v>6</v>
      </c>
      <c r="I40" s="13" t="s">
        <v>7</v>
      </c>
      <c r="J40" s="13" t="s">
        <v>8</v>
      </c>
    </row>
    <row r="41" spans="1:10" x14ac:dyDescent="0.3">
      <c r="B41" s="22"/>
      <c r="C41" s="22"/>
      <c r="D41" s="22"/>
      <c r="E41" s="22"/>
      <c r="G41" s="13" t="s">
        <v>44</v>
      </c>
      <c r="J41" s="13">
        <f>Savings[[#This Row],[Projected Cost]]-Savings[[#This Row],[Actual Cost]]</f>
        <v>0</v>
      </c>
    </row>
    <row r="42" spans="1:10" x14ac:dyDescent="0.3">
      <c r="A42" s="8" t="s">
        <v>88</v>
      </c>
      <c r="B42" s="13" t="s">
        <v>45</v>
      </c>
      <c r="C42" s="13" t="s">
        <v>6</v>
      </c>
      <c r="D42" s="13" t="s">
        <v>7</v>
      </c>
      <c r="E42" s="13" t="s">
        <v>8</v>
      </c>
      <c r="G42" s="13" t="s">
        <v>46</v>
      </c>
      <c r="J42" s="13">
        <f>Savings[[#This Row],[Projected Cost]]-Savings[[#This Row],[Actual Cost]]</f>
        <v>0</v>
      </c>
    </row>
    <row r="43" spans="1:10" x14ac:dyDescent="0.3">
      <c r="B43" s="13" t="s">
        <v>47</v>
      </c>
      <c r="E43" s="13">
        <f>Food[[#This Row],[Projected Cost]]-Food[[#This Row],[Actual Cost]]</f>
        <v>0</v>
      </c>
      <c r="G43" s="13" t="s">
        <v>21</v>
      </c>
      <c r="J43" s="13">
        <f>Savings[[#This Row],[Projected Cost]]-Savings[[#This Row],[Actual Cost]]</f>
        <v>0</v>
      </c>
    </row>
    <row r="44" spans="1:10" x14ac:dyDescent="0.3">
      <c r="B44" s="13" t="s">
        <v>48</v>
      </c>
      <c r="E44" s="13">
        <f>Food[[#This Row],[Projected Cost]]-Food[[#This Row],[Actual Cost]]</f>
        <v>0</v>
      </c>
      <c r="G44" s="13" t="s">
        <v>71</v>
      </c>
      <c r="J44" s="13">
        <f>SUBTOTAL(109,Savings[Difference])</f>
        <v>0</v>
      </c>
    </row>
    <row r="45" spans="1:10" x14ac:dyDescent="0.3">
      <c r="B45" s="13" t="s">
        <v>21</v>
      </c>
      <c r="E45" s="13">
        <f>Food[[#This Row],[Projected Cost]]-Food[[#This Row],[Actual Cost]]</f>
        <v>0</v>
      </c>
      <c r="G45" s="22"/>
      <c r="H45" s="22"/>
      <c r="I45" s="22"/>
      <c r="J45" s="22"/>
    </row>
    <row r="46" spans="1:10" x14ac:dyDescent="0.3">
      <c r="B46" s="13" t="s">
        <v>71</v>
      </c>
      <c r="E46" s="13">
        <f>SUBTOTAL(109,Food[Difference])</f>
        <v>0</v>
      </c>
      <c r="G46" s="13" t="s">
        <v>49</v>
      </c>
      <c r="H46" s="13" t="s">
        <v>6</v>
      </c>
      <c r="I46" s="13" t="s">
        <v>7</v>
      </c>
      <c r="J46" s="13" t="s">
        <v>8</v>
      </c>
    </row>
    <row r="47" spans="1:10" x14ac:dyDescent="0.3">
      <c r="B47" s="22"/>
      <c r="C47" s="22"/>
      <c r="D47" s="22"/>
      <c r="E47" s="22"/>
      <c r="G47" s="13" t="s">
        <v>50</v>
      </c>
      <c r="J47" s="13">
        <f>Gifts[[#This Row],[Projected Cost]]-Gifts[[#This Row],[Actual Cost]]</f>
        <v>0</v>
      </c>
    </row>
    <row r="48" spans="1:10" x14ac:dyDescent="0.3">
      <c r="A48" s="8" t="s">
        <v>89</v>
      </c>
      <c r="B48" s="13" t="s">
        <v>51</v>
      </c>
      <c r="C48" s="13" t="s">
        <v>6</v>
      </c>
      <c r="D48" s="13" t="s">
        <v>7</v>
      </c>
      <c r="E48" s="13" t="s">
        <v>8</v>
      </c>
      <c r="G48" s="13" t="s">
        <v>52</v>
      </c>
      <c r="J48" s="13">
        <f>Gifts[[#This Row],[Projected Cost]]-Gifts[[#This Row],[Actual Cost]]</f>
        <v>0</v>
      </c>
    </row>
    <row r="49" spans="1:10" x14ac:dyDescent="0.3">
      <c r="B49" s="13" t="s">
        <v>53</v>
      </c>
      <c r="E49" s="13">
        <f>Pets[[#This Row],[Projected Cost]]-Pets[[#This Row],[Actual Cost]]</f>
        <v>0</v>
      </c>
      <c r="G49" s="13" t="s">
        <v>54</v>
      </c>
      <c r="J49" s="13">
        <f>Gifts[[#This Row],[Projected Cost]]-Gifts[[#This Row],[Actual Cost]]</f>
        <v>0</v>
      </c>
    </row>
    <row r="50" spans="1:10" x14ac:dyDescent="0.3">
      <c r="B50" s="13" t="s">
        <v>55</v>
      </c>
      <c r="E50" s="13">
        <f>Pets[[#This Row],[Projected Cost]]-Pets[[#This Row],[Actual Cost]]</f>
        <v>0</v>
      </c>
      <c r="G50" s="13" t="s">
        <v>71</v>
      </c>
      <c r="J50" s="13">
        <f>SUBTOTAL(109,Gifts[Difference])</f>
        <v>0</v>
      </c>
    </row>
    <row r="51" spans="1:10" x14ac:dyDescent="0.3">
      <c r="B51" s="13" t="s">
        <v>56</v>
      </c>
      <c r="E51" s="13">
        <f>Pets[[#This Row],[Projected Cost]]-Pets[[#This Row],[Actual Cost]]</f>
        <v>0</v>
      </c>
      <c r="G51" s="22"/>
      <c r="H51" s="22"/>
      <c r="I51" s="22"/>
      <c r="J51" s="22"/>
    </row>
    <row r="52" spans="1:10" x14ac:dyDescent="0.3">
      <c r="B52" s="13" t="s">
        <v>57</v>
      </c>
      <c r="E52" s="13">
        <f>Pets[[#This Row],[Projected Cost]]-Pets[[#This Row],[Actual Cost]]</f>
        <v>0</v>
      </c>
      <c r="G52" s="13" t="s">
        <v>58</v>
      </c>
      <c r="H52" s="13" t="s">
        <v>6</v>
      </c>
      <c r="I52" s="13" t="s">
        <v>7</v>
      </c>
      <c r="J52" s="13" t="s">
        <v>8</v>
      </c>
    </row>
    <row r="53" spans="1:10" x14ac:dyDescent="0.3">
      <c r="B53" s="13" t="s">
        <v>21</v>
      </c>
      <c r="E53" s="13">
        <f>Pets[[#This Row],[Projected Cost]]-Pets[[#This Row],[Actual Cost]]</f>
        <v>0</v>
      </c>
      <c r="G53" s="13" t="s">
        <v>59</v>
      </c>
      <c r="J53" s="13">
        <f>Legal[[#This Row],[Projected Cost]]-Legal[[#This Row],[Actual Cost]]</f>
        <v>0</v>
      </c>
    </row>
    <row r="54" spans="1:10" x14ac:dyDescent="0.3">
      <c r="B54" s="13" t="s">
        <v>71</v>
      </c>
      <c r="E54" s="13">
        <f>SUBTOTAL(109,Pets[Difference])</f>
        <v>0</v>
      </c>
      <c r="G54" s="13" t="s">
        <v>60</v>
      </c>
      <c r="J54" s="13">
        <f>Legal[[#This Row],[Projected Cost]]-Legal[[#This Row],[Actual Cost]]</f>
        <v>0</v>
      </c>
    </row>
    <row r="55" spans="1:10" x14ac:dyDescent="0.3">
      <c r="B55" s="22"/>
      <c r="C55" s="22"/>
      <c r="D55" s="22"/>
      <c r="E55" s="22"/>
      <c r="G55" s="13" t="s">
        <v>61</v>
      </c>
      <c r="J55" s="13">
        <f>Legal[[#This Row],[Projected Cost]]-Legal[[#This Row],[Actual Cost]]</f>
        <v>0</v>
      </c>
    </row>
    <row r="56" spans="1:10" x14ac:dyDescent="0.3">
      <c r="A56" s="8" t="s">
        <v>90</v>
      </c>
      <c r="B56" s="13" t="s">
        <v>62</v>
      </c>
      <c r="C56" s="13" t="s">
        <v>6</v>
      </c>
      <c r="D56" s="13" t="s">
        <v>7</v>
      </c>
      <c r="E56" s="13" t="s">
        <v>8</v>
      </c>
      <c r="G56" s="13" t="s">
        <v>21</v>
      </c>
      <c r="J56" s="13">
        <f>Legal[[#This Row],[Projected Cost]]-Legal[[#This Row],[Actual Cost]]</f>
        <v>0</v>
      </c>
    </row>
    <row r="57" spans="1:10" x14ac:dyDescent="0.3">
      <c r="B57" s="13" t="s">
        <v>55</v>
      </c>
      <c r="E57" s="13">
        <f>PersonalCare[[#This Row],[Projected Cost]]-PersonalCare[[#This Row],[Actual Cost]]</f>
        <v>0</v>
      </c>
      <c r="G57" s="13" t="s">
        <v>71</v>
      </c>
      <c r="J57" s="13">
        <f>SUBTOTAL(109,Legal[Difference])</f>
        <v>0</v>
      </c>
    </row>
    <row r="58" spans="1:10" x14ac:dyDescent="0.3">
      <c r="B58" s="13" t="s">
        <v>63</v>
      </c>
      <c r="E58" s="13">
        <f>PersonalCare[[#This Row],[Projected Cost]]-PersonalCare[[#This Row],[Actual Cost]]</f>
        <v>0</v>
      </c>
      <c r="G58" s="22"/>
      <c r="H58" s="22"/>
      <c r="I58" s="22"/>
      <c r="J58" s="22"/>
    </row>
    <row r="59" spans="1:10" x14ac:dyDescent="0.3">
      <c r="A59" s="8" t="s">
        <v>91</v>
      </c>
      <c r="B59" s="13" t="s">
        <v>64</v>
      </c>
      <c r="E59" s="13">
        <f>PersonalCare[[#This Row],[Projected Cost]]-PersonalCare[[#This Row],[Actual Cost]]</f>
        <v>0</v>
      </c>
      <c r="G59" s="23" t="s">
        <v>65</v>
      </c>
      <c r="H59" s="23"/>
      <c r="I59" s="23"/>
      <c r="J59" s="16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 x14ac:dyDescent="0.3">
      <c r="B60" s="13" t="s">
        <v>66</v>
      </c>
      <c r="E60" s="13">
        <f>PersonalCare[[#This Row],[Projected Cost]]-PersonalCare[[#This Row],[Actual Cost]]</f>
        <v>0</v>
      </c>
      <c r="G60" s="23"/>
      <c r="H60" s="23"/>
      <c r="I60" s="23"/>
      <c r="J60" s="16"/>
    </row>
    <row r="61" spans="1:10" x14ac:dyDescent="0.3">
      <c r="B61" s="13" t="s">
        <v>67</v>
      </c>
      <c r="E61" s="13">
        <f>PersonalCare[[#This Row],[Projected Cost]]-PersonalCare[[#This Row],[Actual Cost]]</f>
        <v>0</v>
      </c>
      <c r="G61" s="23" t="s">
        <v>68</v>
      </c>
      <c r="H61" s="23"/>
      <c r="I61" s="23"/>
      <c r="J61" s="16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1256</v>
      </c>
    </row>
    <row r="62" spans="1:10" x14ac:dyDescent="0.3">
      <c r="B62" s="13" t="s">
        <v>69</v>
      </c>
      <c r="E62" s="13">
        <f>PersonalCare[[#This Row],[Projected Cost]]-PersonalCare[[#This Row],[Actual Cost]]</f>
        <v>0</v>
      </c>
      <c r="G62" s="23"/>
      <c r="H62" s="23"/>
      <c r="I62" s="23"/>
      <c r="J62" s="16"/>
    </row>
    <row r="63" spans="1:10" x14ac:dyDescent="0.3">
      <c r="B63" s="13" t="s">
        <v>21</v>
      </c>
      <c r="E63" s="13">
        <f>PersonalCare[[#This Row],[Projected Cost]]-PersonalCare[[#This Row],[Actual Cost]]</f>
        <v>0</v>
      </c>
      <c r="G63" s="23" t="s">
        <v>70</v>
      </c>
      <c r="H63" s="23"/>
      <c r="I63" s="23"/>
      <c r="J63" s="16">
        <f>J59-J61</f>
        <v>-61</v>
      </c>
    </row>
    <row r="64" spans="1:10" x14ac:dyDescent="0.3">
      <c r="B64" s="13" t="s">
        <v>71</v>
      </c>
      <c r="E64" s="13">
        <f>SUBTOTAL(109,PersonalCare[Difference])</f>
        <v>0</v>
      </c>
      <c r="G64" s="23"/>
      <c r="H64" s="23"/>
      <c r="I64" s="23"/>
      <c r="J64" s="16"/>
    </row>
    <row r="65" spans="2:5" x14ac:dyDescent="0.3">
      <c r="B65" s="22"/>
      <c r="C65" s="22"/>
      <c r="D65" s="22"/>
      <c r="E65" s="22"/>
    </row>
  </sheetData>
  <mergeCells count="21">
    <mergeCell ref="B2:E2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J8:J9"/>
    <mergeCell ref="J6:J7"/>
    <mergeCell ref="J4:J5"/>
    <mergeCell ref="G59:I60"/>
    <mergeCell ref="C4:D4"/>
    <mergeCell ref="G63:I64"/>
    <mergeCell ref="J63:J64"/>
    <mergeCell ref="J59:J60"/>
    <mergeCell ref="J61:J62"/>
    <mergeCell ref="G61:I62"/>
  </mergeCells>
  <conditionalFormatting sqref="J8:J9">
    <cfRule type="cellIs" dxfId="133" priority="2" operator="lessThan">
      <formula>0</formula>
    </cfRule>
  </conditionalFormatting>
  <conditionalFormatting sqref="J63:J64">
    <cfRule type="cellIs" dxfId="132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2025-06-21T12:49:13Z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